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795" windowHeight="7740" activeTab="0"/>
  </bookViews>
  <sheets>
    <sheet name="Calcolo solidarietà" sheetId="1" r:id="rId1"/>
    <sheet name="Aliquota marginale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<sst xmlns="http://schemas.openxmlformats.org/spreadsheetml/2006/main" count="28" uniqueCount="26">
  <si>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Retribuzione mensile lorda</t>
  </si>
  <si>
    <t>inserire voci le seguenti voci della busta paga: STIPENDIO, SCATTI, EX RISTRUTTURAZIONE TABELLARE, E.D.R., ASSEGNO AD PERSONAM</t>
  </si>
  <si>
    <t>Importo lordo dell'assegno ordinario, calcolato sulla base del 60% della retribuzione lorda mensile, comprensiva del rateo di tredicesima:</t>
  </si>
  <si>
    <t>NUMERO DI GIORNATE DI ASTENSIONE RICHIESTE</t>
  </si>
  <si>
    <t>Differenza lorda per ogni giornata di solidarietà fruita</t>
  </si>
  <si>
    <t>Importo lordo della retribuzione comprensiva del rateo di tredicesima:</t>
  </si>
  <si>
    <t>PER OGNI SINGOLA GIORNATA</t>
  </si>
  <si>
    <t>PER IL NUMERO DI GIORNATE RICHIESTE</t>
  </si>
  <si>
    <t>Importo netto della retribuzione comprensiva del rateo di tredicesima:</t>
  </si>
  <si>
    <t>Importo netto dell'assegno ordinario, calcolato sulla base del 60% della retribuzione lorda mensile, comprensiva del rateo di tredicesima:</t>
  </si>
  <si>
    <t>Differenza netta per ogni giornata di solidarietà fruita</t>
  </si>
  <si>
    <t>CALCOLO ALIQUOTA MARGINALE IRPEF</t>
  </si>
  <si>
    <t>REDDITO annuo</t>
  </si>
  <si>
    <t>da 0 a 15.000</t>
  </si>
  <si>
    <t>da 15.001 a 28.000</t>
  </si>
  <si>
    <t>da 28.001 a 55.000</t>
  </si>
  <si>
    <t>da 55.001 a 75.000</t>
  </si>
  <si>
    <t>oltre 75.001</t>
  </si>
  <si>
    <t>Aliquota Marginale IRPEF</t>
  </si>
  <si>
    <t>IMPORTI NETTI</t>
  </si>
  <si>
    <t>IMPORTI LORDI</t>
  </si>
  <si>
    <t>L'importo massimo assegno ordinario mensile, in base al reddito che hai inserito:</t>
  </si>
  <si>
    <t>Aliquota fiscale utilizzata per il calcolo dell'importo netto in base al reddito inserito:</t>
  </si>
  <si>
    <t>Busta paga (STIPENDIO, SCATTI, EX RISTRUTTURAZIONE TABELLARE, E.D.R., ASSEGNO AD PERSONAM)</t>
  </si>
  <si>
    <t>X</t>
  </si>
  <si>
    <t>13 mensilità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</si>
</sst>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Verdana"/>
      <family val="2"/>
    </font>
    <font>
      <b/>
      <sz val="12"/>
      <color indexed="10"/>
      <name val="Verdana"/>
      <family val="2"/>
    </font>
    <font>
      <sz val="12"/>
      <color indexed="8"/>
      <name val="Calibri"/>
      <family val="2"/>
    </font>
    <font>
      <b/>
      <i/>
      <sz val="12"/>
      <color indexed="8"/>
      <name val="Verdana"/>
      <family val="2"/>
    </font>
    <font>
      <b/>
      <i/>
      <sz val="12"/>
      <color indexed="10"/>
      <name val="Verdana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25"/>
      <color indexed="10"/>
      <name val="Verdana"/>
      <family val="2"/>
    </font>
    <font>
      <b/>
      <sz val="20"/>
      <color indexed="10"/>
      <name val="Verdana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Verdana"/>
      <family val="2"/>
    </font>
    <font>
      <b/>
      <sz val="12"/>
      <color rgb="FFFF0000"/>
      <name val="Verdana"/>
      <family val="2"/>
    </font>
    <font>
      <sz val="12"/>
      <color theme="1"/>
      <name val="Calibri"/>
      <family val="2"/>
    </font>
    <font>
      <b/>
      <i/>
      <sz val="12"/>
      <color theme="1"/>
      <name val="Verdana"/>
      <family val="2"/>
    </font>
    <font>
      <b/>
      <i/>
      <sz val="12"/>
      <color rgb="FFFF0000"/>
      <name val="Verdana"/>
      <family val="2"/>
    </font>
    <font>
      <b/>
      <i/>
      <sz val="11"/>
      <color theme="1"/>
      <name val="Calibri"/>
      <family val="2"/>
    </font>
    <font>
      <b/>
      <sz val="20"/>
      <color rgb="FFFF0000"/>
      <name val="Verdana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sz val="25"/>
      <color rgb="FFFF0000"/>
      <name val="Verdana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6" fillId="0" borderId="0" xfId="0" applyFont="1" applyAlignment="1">
      <alignment horizontal="justify" vertical="center" wrapText="1"/>
    </xf>
    <xf numFmtId="0" fontId="46" fillId="0" borderId="12" xfId="0" applyFont="1" applyBorder="1" applyAlignment="1">
      <alignment vertical="center" wrapText="1"/>
    </xf>
    <xf numFmtId="3" fontId="48" fillId="33" borderId="13" xfId="0" applyNumberFormat="1" applyFont="1" applyFill="1" applyBorder="1" applyAlignment="1">
      <alignment horizontal="center" vertical="center" wrapText="1"/>
    </xf>
    <xf numFmtId="164" fontId="48" fillId="30" borderId="11" xfId="0" applyNumberFormat="1" applyFont="1" applyFill="1" applyBorder="1" applyAlignment="1">
      <alignment horizontal="center" vertical="center"/>
    </xf>
    <xf numFmtId="164" fontId="49" fillId="30" borderId="11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65" fontId="0" fillId="0" borderId="0" xfId="43" applyNumberFormat="1" applyFont="1" applyFill="1" applyBorder="1" applyAlignment="1">
      <alignment/>
    </xf>
    <xf numFmtId="165" fontId="0" fillId="0" borderId="0" xfId="43" applyNumberFormat="1" applyFont="1" applyBorder="1" applyAlignment="1">
      <alignment/>
    </xf>
    <xf numFmtId="165" fontId="50" fillId="0" borderId="0" xfId="0" applyNumberFormat="1" applyFont="1" applyBorder="1" applyAlignment="1">
      <alignment/>
    </xf>
    <xf numFmtId="0" fontId="46" fillId="0" borderId="14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3" fontId="48" fillId="33" borderId="15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164" fontId="49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34" borderId="18" xfId="43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0" fontId="50" fillId="0" borderId="0" xfId="0" applyFont="1" applyBorder="1" applyAlignment="1">
      <alignment/>
    </xf>
    <xf numFmtId="9" fontId="42" fillId="35" borderId="18" xfId="48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5" fillId="33" borderId="19" xfId="0" applyFont="1" applyFill="1" applyBorder="1" applyAlignment="1">
      <alignment vertical="center" wrapText="1"/>
    </xf>
    <xf numFmtId="164" fontId="48" fillId="36" borderId="18" xfId="0" applyNumberFormat="1" applyFont="1" applyFill="1" applyBorder="1" applyAlignment="1" applyProtection="1">
      <alignment horizontal="center" vertical="center"/>
      <protection locked="0"/>
    </xf>
    <xf numFmtId="0" fontId="46" fillId="30" borderId="20" xfId="0" applyFont="1" applyFill="1" applyBorder="1" applyAlignment="1">
      <alignment vertical="center" wrapText="1"/>
    </xf>
    <xf numFmtId="3" fontId="49" fillId="37" borderId="21" xfId="0" applyNumberFormat="1" applyFont="1" applyFill="1" applyBorder="1" applyAlignment="1">
      <alignment horizontal="center" vertical="center"/>
    </xf>
    <xf numFmtId="3" fontId="49" fillId="36" borderId="18" xfId="0" applyNumberFormat="1" applyFont="1" applyFill="1" applyBorder="1" applyAlignment="1" applyProtection="1">
      <alignment horizontal="center" vertical="center"/>
      <protection locked="0"/>
    </xf>
    <xf numFmtId="0" fontId="46" fillId="0" borderId="19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164" fontId="48" fillId="30" borderId="11" xfId="0" applyNumberFormat="1" applyFont="1" applyFill="1" applyBorder="1" applyAlignment="1">
      <alignment horizontal="center" vertical="center"/>
    </xf>
    <xf numFmtId="164" fontId="48" fillId="30" borderId="19" xfId="0" applyNumberFormat="1" applyFont="1" applyFill="1" applyBorder="1" applyAlignment="1">
      <alignment horizontal="center" vertical="center"/>
    </xf>
    <xf numFmtId="164" fontId="49" fillId="30" borderId="11" xfId="0" applyNumberFormat="1" applyFont="1" applyFill="1" applyBorder="1" applyAlignment="1">
      <alignment horizontal="center" vertical="center"/>
    </xf>
    <xf numFmtId="9" fontId="54" fillId="0" borderId="23" xfId="0" applyNumberFormat="1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164" fontId="54" fillId="0" borderId="19" xfId="0" applyNumberFormat="1" applyFont="1" applyBorder="1" applyAlignment="1">
      <alignment horizontal="center" vertical="center" wrapText="1"/>
    </xf>
    <xf numFmtId="164" fontId="54" fillId="0" borderId="22" xfId="0" applyNumberFormat="1" applyFont="1" applyBorder="1" applyAlignment="1">
      <alignment horizontal="center" vertical="center" wrapText="1"/>
    </xf>
    <xf numFmtId="164" fontId="54" fillId="0" borderId="15" xfId="0" applyNumberFormat="1" applyFont="1" applyBorder="1" applyAlignment="1">
      <alignment horizontal="center" vertical="center" wrapText="1"/>
    </xf>
    <xf numFmtId="0" fontId="46" fillId="36" borderId="19" xfId="0" applyFont="1" applyFill="1" applyBorder="1" applyAlignment="1">
      <alignment horizontal="center" vertical="center" wrapText="1"/>
    </xf>
    <xf numFmtId="0" fontId="46" fillId="36" borderId="22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55" fillId="36" borderId="0" xfId="0" applyFont="1" applyFill="1" applyAlignment="1">
      <alignment horizontal="center"/>
    </xf>
    <xf numFmtId="0" fontId="52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571500</xdr:rowOff>
    </xdr:from>
    <xdr:to>
      <xdr:col>3</xdr:col>
      <xdr:colOff>400050</xdr:colOff>
      <xdr:row>1</xdr:row>
      <xdr:rowOff>571500</xdr:rowOff>
    </xdr:to>
    <xdr:sp>
      <xdr:nvSpPr>
        <xdr:cNvPr id="1" name="Connettore 2 1"/>
        <xdr:cNvSpPr>
          <a:spLocks/>
        </xdr:cNvSpPr>
      </xdr:nvSpPr>
      <xdr:spPr>
        <a:xfrm flipH="1">
          <a:off x="4286250" y="838200"/>
          <a:ext cx="352425" cy="0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66675</xdr:colOff>
      <xdr:row>2</xdr:row>
      <xdr:rowOff>47625</xdr:rowOff>
    </xdr:from>
    <xdr:to>
      <xdr:col>9</xdr:col>
      <xdr:colOff>638175</xdr:colOff>
      <xdr:row>4</xdr:row>
      <xdr:rowOff>695325</xdr:rowOff>
    </xdr:to>
    <xdr:pic>
      <xdr:nvPicPr>
        <xdr:cNvPr id="2" name="Immagine 2" descr="logo rotondo veneto banc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076325"/>
          <a:ext cx="1790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8</xdr:row>
      <xdr:rowOff>247650</xdr:rowOff>
    </xdr:from>
    <xdr:to>
      <xdr:col>9</xdr:col>
      <xdr:colOff>247650</xdr:colOff>
      <xdr:row>9</xdr:row>
      <xdr:rowOff>876300</xdr:rowOff>
    </xdr:to>
    <xdr:pic>
      <xdr:nvPicPr>
        <xdr:cNvPr id="3" name="Immagine 3" descr="logo rotondo veneto banc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641032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381000</xdr:rowOff>
    </xdr:from>
    <xdr:to>
      <xdr:col>4</xdr:col>
      <xdr:colOff>561975</xdr:colOff>
      <xdr:row>3</xdr:row>
      <xdr:rowOff>381000</xdr:rowOff>
    </xdr:to>
    <xdr:sp>
      <xdr:nvSpPr>
        <xdr:cNvPr id="1" name="Connettore 2 1"/>
        <xdr:cNvSpPr>
          <a:spLocks/>
        </xdr:cNvSpPr>
      </xdr:nvSpPr>
      <xdr:spPr>
        <a:xfrm flipH="1">
          <a:off x="2590800" y="1009650"/>
          <a:ext cx="476250" cy="0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3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" customWidth="1"/>
    <col min="2" max="2" width="41.00390625" style="0" customWidth="1"/>
    <col min="3" max="3" width="18.7109375" style="0" customWidth="1"/>
    <col min="4" max="6" width="6.7109375" style="0" customWidth="1"/>
    <col min="10" max="10" width="10.421875" style="0" customWidth="1"/>
    <col min="11" max="12" width="9.140625" style="0" hidden="1" customWidth="1"/>
  </cols>
  <sheetData>
    <row r="1" s="1" customFormat="1" ht="21" customHeight="1" thickBot="1"/>
    <row r="2" spans="2:13" ht="60" customHeight="1" thickBot="1">
      <c r="B2" s="34" t="s">
        <v>0</v>
      </c>
      <c r="C2" s="35">
        <v>3000</v>
      </c>
      <c r="D2" s="5"/>
      <c r="E2" s="53" t="s">
        <v>1</v>
      </c>
      <c r="F2" s="54"/>
      <c r="G2" s="54"/>
      <c r="H2" s="54"/>
      <c r="I2" s="54"/>
      <c r="J2" s="54"/>
      <c r="K2" s="54"/>
      <c r="L2" s="55"/>
      <c r="M2" s="23"/>
    </row>
    <row r="3" spans="2:12" s="1" customFormat="1" ht="60" customHeight="1" thickBot="1">
      <c r="B3" s="36" t="s">
        <v>3</v>
      </c>
      <c r="C3" s="38">
        <v>10</v>
      </c>
      <c r="D3" s="5"/>
      <c r="E3" s="6"/>
      <c r="F3" s="6"/>
      <c r="G3" s="6"/>
      <c r="H3" s="42"/>
      <c r="I3" s="42"/>
      <c r="J3" s="42"/>
      <c r="K3" s="6"/>
      <c r="L3" s="6"/>
    </row>
    <row r="4" spans="2:12" s="1" customFormat="1" ht="30" customHeight="1">
      <c r="B4" s="7"/>
      <c r="C4" s="37"/>
      <c r="D4" s="5"/>
      <c r="E4" s="6"/>
      <c r="F4" s="6"/>
      <c r="G4" s="6"/>
      <c r="H4" s="42"/>
      <c r="I4" s="42"/>
      <c r="J4" s="42"/>
      <c r="K4" s="6"/>
      <c r="L4" s="6"/>
    </row>
    <row r="5" spans="2:12" s="1" customFormat="1" ht="60" customHeight="1">
      <c r="B5" s="19" t="s">
        <v>20</v>
      </c>
      <c r="C5" s="8" t="s">
        <v>6</v>
      </c>
      <c r="D5" s="56" t="s">
        <v>7</v>
      </c>
      <c r="E5" s="57"/>
      <c r="F5" s="58"/>
      <c r="G5" s="6"/>
      <c r="H5" s="42"/>
      <c r="I5" s="42"/>
      <c r="J5" s="42"/>
      <c r="K5" s="6"/>
      <c r="L5" s="6"/>
    </row>
    <row r="6" spans="2:13" s="1" customFormat="1" ht="84.75" customHeight="1">
      <c r="B6" s="2" t="s">
        <v>5</v>
      </c>
      <c r="C6" s="9">
        <f>((+C2*13)/360)</f>
        <v>108.33333333333333</v>
      </c>
      <c r="D6" s="44">
        <f>SUM(+C6*+C3)</f>
        <v>1083.3333333333333</v>
      </c>
      <c r="E6" s="44"/>
      <c r="F6" s="45"/>
      <c r="G6" s="11"/>
      <c r="H6" s="39" t="s">
        <v>21</v>
      </c>
      <c r="I6" s="40"/>
      <c r="J6" s="41"/>
      <c r="K6" s="12"/>
      <c r="L6" s="12"/>
      <c r="M6" s="12"/>
    </row>
    <row r="7" spans="2:13" s="1" customFormat="1" ht="84.75" customHeight="1">
      <c r="B7" s="3" t="s">
        <v>2</v>
      </c>
      <c r="C7" s="9">
        <f>((+C2*13)/360)*60/100</f>
        <v>65</v>
      </c>
      <c r="D7" s="44">
        <f>IF(SUM(+C7*+C3)&gt;+H7,H7,SUM(+C7*+C3))</f>
        <v>650</v>
      </c>
      <c r="E7" s="44"/>
      <c r="F7" s="45"/>
      <c r="G7" s="11"/>
      <c r="H7" s="50">
        <v>1275.53</v>
      </c>
      <c r="I7" s="51"/>
      <c r="J7" s="52"/>
      <c r="K7" s="12"/>
      <c r="L7" s="12"/>
      <c r="M7" s="12"/>
    </row>
    <row r="8" spans="2:13" s="1" customFormat="1" ht="84.75" customHeight="1">
      <c r="B8" s="4" t="s">
        <v>4</v>
      </c>
      <c r="C8" s="10">
        <f>SUM(C6-C7)</f>
        <v>43.33333333333333</v>
      </c>
      <c r="D8" s="46">
        <f>SUM(+D6-+D7)</f>
        <v>433.33333333333326</v>
      </c>
      <c r="E8" s="46"/>
      <c r="F8" s="46"/>
      <c r="G8" s="17"/>
      <c r="H8" s="18"/>
      <c r="I8" s="18"/>
      <c r="J8" s="18"/>
      <c r="K8" s="18"/>
      <c r="L8" s="18"/>
      <c r="M8" s="13"/>
    </row>
    <row r="9" spans="2:13" s="1" customFormat="1" ht="30" customHeight="1">
      <c r="B9" s="21"/>
      <c r="C9" s="22"/>
      <c r="D9" s="22"/>
      <c r="E9" s="22"/>
      <c r="F9" s="22"/>
      <c r="G9" s="18"/>
      <c r="H9" s="42"/>
      <c r="I9" s="42"/>
      <c r="J9" s="42"/>
      <c r="K9" s="18"/>
      <c r="L9" s="18"/>
      <c r="M9" s="13"/>
    </row>
    <row r="10" spans="2:13" ht="90" customHeight="1">
      <c r="B10" s="19" t="s">
        <v>19</v>
      </c>
      <c r="C10" s="20" t="s">
        <v>6</v>
      </c>
      <c r="D10" s="56" t="s">
        <v>7</v>
      </c>
      <c r="E10" s="57"/>
      <c r="F10" s="58"/>
      <c r="G10" s="6"/>
      <c r="H10" s="43"/>
      <c r="I10" s="43"/>
      <c r="J10" s="43"/>
      <c r="K10" s="6"/>
      <c r="L10" s="6"/>
      <c r="M10" s="1"/>
    </row>
    <row r="11" spans="2:13" ht="90" customHeight="1">
      <c r="B11" s="2" t="s">
        <v>8</v>
      </c>
      <c r="C11" s="9">
        <f>C6-((C6/100*10)+(C6/100*2)+(C6*H12))</f>
        <v>54.166666666666664</v>
      </c>
      <c r="D11" s="44">
        <f>C11*C3</f>
        <v>541.6666666666666</v>
      </c>
      <c r="E11" s="44"/>
      <c r="F11" s="45"/>
      <c r="G11" s="11"/>
      <c r="H11" s="39" t="s">
        <v>22</v>
      </c>
      <c r="I11" s="40"/>
      <c r="J11" s="41"/>
      <c r="K11" s="12"/>
      <c r="L11" s="12"/>
      <c r="M11" s="12"/>
    </row>
    <row r="12" spans="2:13" ht="90" customHeight="1">
      <c r="B12" s="3" t="s">
        <v>9</v>
      </c>
      <c r="C12" s="9">
        <f>C7-((C7/100*2)+(C7*H12))</f>
        <v>39</v>
      </c>
      <c r="D12" s="44">
        <f>C12*C3</f>
        <v>390</v>
      </c>
      <c r="E12" s="44"/>
      <c r="F12" s="44"/>
      <c r="G12" s="11"/>
      <c r="H12" s="47">
        <f>'Aliquota marginale'!D12</f>
        <v>0.38</v>
      </c>
      <c r="I12" s="48"/>
      <c r="J12" s="49"/>
      <c r="K12" s="12"/>
      <c r="L12" s="12"/>
      <c r="M12" s="12"/>
    </row>
    <row r="13" spans="2:12" ht="90" customHeight="1">
      <c r="B13" s="4" t="s">
        <v>10</v>
      </c>
      <c r="C13" s="10">
        <f>SUM(C11-C12)</f>
        <v>15.166666666666664</v>
      </c>
      <c r="D13" s="46">
        <f>SUM(+D11-+D12)</f>
        <v>151.66666666666663</v>
      </c>
      <c r="E13" s="46"/>
      <c r="F13" s="46"/>
      <c r="G13" s="5"/>
      <c r="H13" s="5"/>
      <c r="I13" s="5"/>
      <c r="J13" s="5"/>
      <c r="K13" s="5"/>
      <c r="L13" s="5"/>
    </row>
    <row r="14" ht="90" customHeight="1"/>
    <row r="15" ht="90" customHeight="1"/>
    <row r="16" ht="90" customHeight="1"/>
  </sheetData>
  <sheetProtection password="BB63" sheet="1"/>
  <mergeCells count="15">
    <mergeCell ref="E2:L2"/>
    <mergeCell ref="D6:F6"/>
    <mergeCell ref="D7:F7"/>
    <mergeCell ref="D8:F8"/>
    <mergeCell ref="D5:F5"/>
    <mergeCell ref="D10:F10"/>
    <mergeCell ref="H11:J11"/>
    <mergeCell ref="H3:J5"/>
    <mergeCell ref="H9:J10"/>
    <mergeCell ref="D11:F11"/>
    <mergeCell ref="D12:F12"/>
    <mergeCell ref="D13:F13"/>
    <mergeCell ref="H12:J12"/>
    <mergeCell ref="H6:J6"/>
    <mergeCell ref="H7:J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2.28125" style="1" customWidth="1"/>
    <col min="2" max="2" width="17.00390625" style="0" customWidth="1"/>
    <col min="6" max="6" width="44.28125" style="0" customWidth="1"/>
  </cols>
  <sheetData>
    <row r="1" spans="2:6" ht="18.75">
      <c r="B1" s="59" t="s">
        <v>11</v>
      </c>
      <c r="C1" s="59"/>
      <c r="D1" s="59"/>
      <c r="E1" s="59"/>
      <c r="F1" s="59"/>
    </row>
    <row r="2" spans="2:6" ht="15">
      <c r="B2" s="1"/>
      <c r="C2" s="1"/>
      <c r="D2" s="1"/>
      <c r="E2" s="1"/>
      <c r="F2" s="1"/>
    </row>
    <row r="3" spans="2:6" ht="15.75" thickBot="1">
      <c r="B3" s="1"/>
      <c r="C3" s="1"/>
      <c r="D3" s="1"/>
      <c r="E3" s="1"/>
      <c r="F3" s="1"/>
    </row>
    <row r="4" spans="2:6" ht="58.5" customHeight="1" thickBot="1">
      <c r="B4" s="26" t="s">
        <v>12</v>
      </c>
      <c r="C4" s="27"/>
      <c r="D4" s="28">
        <f>'Calcolo solidarietà'!C2*13</f>
        <v>39000</v>
      </c>
      <c r="E4" s="13"/>
      <c r="F4" s="24" t="s">
        <v>23</v>
      </c>
    </row>
    <row r="5" spans="2:6" ht="15.75">
      <c r="B5" s="25"/>
      <c r="C5" s="13"/>
      <c r="D5" s="14"/>
      <c r="E5" s="13"/>
      <c r="F5" s="60" t="s">
        <v>24</v>
      </c>
    </row>
    <row r="6" spans="2:6" ht="15">
      <c r="B6" s="29" t="s">
        <v>13</v>
      </c>
      <c r="C6" s="30">
        <v>0.23</v>
      </c>
      <c r="D6" s="15"/>
      <c r="E6" s="13"/>
      <c r="F6" s="60"/>
    </row>
    <row r="7" spans="2:6" ht="15">
      <c r="B7" s="29" t="s">
        <v>14</v>
      </c>
      <c r="C7" s="30">
        <v>0.27</v>
      </c>
      <c r="D7" s="15"/>
      <c r="E7" s="13"/>
      <c r="F7" s="60" t="s">
        <v>25</v>
      </c>
    </row>
    <row r="8" spans="2:6" ht="15">
      <c r="B8" s="29" t="s">
        <v>15</v>
      </c>
      <c r="C8" s="30">
        <v>0.38</v>
      </c>
      <c r="D8" s="15"/>
      <c r="E8" s="13"/>
      <c r="F8" s="60"/>
    </row>
    <row r="9" spans="2:6" ht="15">
      <c r="B9" s="29" t="s">
        <v>16</v>
      </c>
      <c r="C9" s="30">
        <v>0.41</v>
      </c>
      <c r="D9" s="15"/>
      <c r="E9" s="13"/>
      <c r="F9" s="13"/>
    </row>
    <row r="10" spans="2:6" ht="15">
      <c r="B10" s="29" t="s">
        <v>17</v>
      </c>
      <c r="C10" s="30">
        <v>0.43</v>
      </c>
      <c r="D10" s="15"/>
      <c r="E10" s="13"/>
      <c r="F10" s="13"/>
    </row>
    <row r="11" spans="2:6" ht="15.75" thickBot="1">
      <c r="B11" s="31"/>
      <c r="C11" s="13"/>
      <c r="D11" s="16"/>
      <c r="E11" s="13"/>
      <c r="F11" s="13"/>
    </row>
    <row r="12" spans="2:6" ht="30.75" thickBot="1">
      <c r="B12" s="33" t="s">
        <v>18</v>
      </c>
      <c r="C12" s="13"/>
      <c r="D12" s="32">
        <f>+IF(D4&lt;=15000,23%,IF(D4&lt;=28000,27%,IF(D4&lt;=55000,38%,IF(D4&lt;=75000,41%,43%))))</f>
        <v>0.38</v>
      </c>
      <c r="E12" s="13"/>
      <c r="F12" s="13"/>
    </row>
  </sheetData>
  <sheetProtection password="BF52" sheet="1"/>
  <mergeCells count="3">
    <mergeCell ref="B1:F1"/>
    <mergeCell ref="F5:F6"/>
    <mergeCell ref="F7:F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Algeri</dc:creator>
  <cp:keywords/>
  <dc:description/>
  <cp:lastModifiedBy>Giuseppe Algeri</cp:lastModifiedBy>
  <cp:lastPrinted>2014-06-06T18:55:53Z</cp:lastPrinted>
  <dcterms:created xsi:type="dcterms:W3CDTF">2013-08-29T12:02:42Z</dcterms:created>
  <dcterms:modified xsi:type="dcterms:W3CDTF">2014-06-06T19:48:47Z</dcterms:modified>
  <cp:category/>
  <cp:version/>
  <cp:contentType/>
  <cp:contentStatus/>
</cp:coreProperties>
</file>